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8616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<sst xmlns="http://schemas.openxmlformats.org/spreadsheetml/2006/main" count="69" uniqueCount="36">
  <si>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</si>
  <si>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</si>
  <si>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</si>
  <si>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</si>
  <si>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</si>
  <si>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</si>
  <si>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</si>
  <si>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</si>
  <si>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</si>
  <si>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</si>
  <si>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</si>
  <si>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</si>
  <si>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</si>
  <si>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</si>
  <si>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</si>
  <si>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</si>
  <si>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</si>
  <si>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</si>
  <si>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</si>
  <si>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</si>
  <si>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</si>
  <si>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</si>
  <si>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</si>
  <si>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</si>
  <si>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</si>
  <si>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</si>
  <si>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</si>
  <si>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</si>
  <si>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Automotive petrol</t>
  </si>
  <si>
    <t>total oxygen content</t>
  </si>
  <si>
    <t>flash point</t>
  </si>
  <si>
    <t>Monitoring a observing fuel quality - January 2024</t>
  </si>
  <si>
    <t>Taken fuels determinated by the type - January 2024</t>
  </si>
  <si>
    <t>Taken fuels determinated by the type - January 2024 (according to the notice No. 133/2010)</t>
  </si>
  <si>
    <t>Taken petrol samples according to types - January 2024</t>
  </si>
  <si>
    <t>Monitoring of fuels quality January to January 2024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</si>
</sst>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1" fontId="0" fillId="0" borderId="11" xfId="34" applyNumberFormat="1" applyFont="1" applyBorder="1" applyAlignment="1" applyProtection="1">
      <alignment horizontal="center" wrapText="1"/>
      <protection locked="0"/>
    </xf>
    <xf numFmtId="168" fontId="0" fillId="0" borderId="12" xfId="0" applyNumberFormat="1" applyFont="1" applyBorder="1" applyAlignment="1" applyProtection="1">
      <alignment horizontal="center" wrapText="1"/>
      <protection locked="0"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I48" sqref="I48"/>
    </sheetView>
  </sheetViews>
  <sheetFormatPr defaultColWidth="9.125" defaultRowHeight="12.75"/>
  <cols>
    <col min="1" max="1" width="36.37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31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32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103</v>
      </c>
      <c r="C5" s="39">
        <f>B5+0.0001</f>
        <v>103.0001</v>
      </c>
      <c r="D5" s="55">
        <f>ROUND(B5*100/$B$19,2)</f>
        <v>38.29</v>
      </c>
      <c r="E5" s="39">
        <v>2</v>
      </c>
      <c r="F5" s="36">
        <f>E5*100/C5</f>
        <v>1.941745687625546</v>
      </c>
      <c r="G5" s="33">
        <f>B5-E5</f>
        <v>101</v>
      </c>
      <c r="H5" s="34">
        <f>100-ROUND(F5,1)</f>
        <v>98.1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 aca="true" t="shared" si="1" ref="D6:D18">ROUND(B6*100/$B$19,2)</f>
        <v>0</v>
      </c>
      <c r="E6" s="39">
        <v>0</v>
      </c>
      <c r="F6" s="36">
        <f aca="true" t="shared" si="2" ref="F6:F17">E6*100/C6</f>
        <v>0</v>
      </c>
      <c r="G6" s="33">
        <f aca="true" t="shared" si="3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 t="shared" si="1"/>
        <v>0</v>
      </c>
      <c r="E7" s="39">
        <v>0</v>
      </c>
      <c r="F7" s="36">
        <f t="shared" si="2"/>
        <v>0</v>
      </c>
      <c r="G7" s="33">
        <f t="shared" si="3"/>
        <v>0</v>
      </c>
      <c r="H7" s="34">
        <v>0</v>
      </c>
      <c r="I7" s="11"/>
    </row>
    <row r="8" spans="1:9" ht="12.75">
      <c r="A8" s="26" t="s">
        <v>4</v>
      </c>
      <c r="B8" s="39">
        <v>5</v>
      </c>
      <c r="C8" s="39">
        <f t="shared" si="0"/>
        <v>5.0001</v>
      </c>
      <c r="D8" s="55">
        <f t="shared" si="1"/>
        <v>1.86</v>
      </c>
      <c r="E8" s="39">
        <v>0</v>
      </c>
      <c r="F8" s="36">
        <f t="shared" si="2"/>
        <v>0</v>
      </c>
      <c r="G8" s="33">
        <f>B8-E8</f>
        <v>5</v>
      </c>
      <c r="H8" s="34">
        <v>100</v>
      </c>
      <c r="I8" s="11"/>
    </row>
    <row r="9" spans="1:9" ht="12.75">
      <c r="A9" s="26" t="s">
        <v>16</v>
      </c>
      <c r="B9" s="39">
        <v>128</v>
      </c>
      <c r="C9" s="39">
        <f t="shared" si="0"/>
        <v>128.0001</v>
      </c>
      <c r="D9" s="55">
        <f t="shared" si="1"/>
        <v>47.58</v>
      </c>
      <c r="E9" s="39">
        <v>1</v>
      </c>
      <c r="F9" s="36">
        <f t="shared" si="2"/>
        <v>0.7812493896489143</v>
      </c>
      <c r="G9" s="33">
        <f t="shared" si="3"/>
        <v>127</v>
      </c>
      <c r="H9" s="34">
        <f>100-ROUND(F9,1)</f>
        <v>99.2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5">
        <f t="shared" si="1"/>
        <v>0</v>
      </c>
      <c r="E10" s="39">
        <v>0</v>
      </c>
      <c r="F10" s="36">
        <f t="shared" si="2"/>
        <v>0</v>
      </c>
      <c r="G10" s="33">
        <f t="shared" si="3"/>
        <v>0</v>
      </c>
      <c r="H10" s="34">
        <v>0</v>
      </c>
      <c r="I10" s="11"/>
    </row>
    <row r="11" spans="1:9" ht="12.75">
      <c r="A11" s="27" t="s">
        <v>17</v>
      </c>
      <c r="B11" s="40">
        <v>0</v>
      </c>
      <c r="C11" s="39">
        <f t="shared" si="0"/>
        <v>0.0001</v>
      </c>
      <c r="D11" s="55">
        <f t="shared" si="1"/>
        <v>0</v>
      </c>
      <c r="E11" s="39">
        <v>0</v>
      </c>
      <c r="F11" s="36">
        <f t="shared" si="2"/>
        <v>0</v>
      </c>
      <c r="G11" s="33">
        <f t="shared" si="3"/>
        <v>0</v>
      </c>
      <c r="H11" s="34">
        <v>0</v>
      </c>
      <c r="I11" s="11"/>
    </row>
    <row r="12" spans="1:9" ht="12.75">
      <c r="A12" s="27" t="s">
        <v>18</v>
      </c>
      <c r="B12" s="40">
        <v>0</v>
      </c>
      <c r="C12" s="39">
        <f t="shared" si="0"/>
        <v>0.0001</v>
      </c>
      <c r="D12" s="55">
        <f t="shared" si="1"/>
        <v>0</v>
      </c>
      <c r="E12" s="39">
        <v>0</v>
      </c>
      <c r="F12" s="36">
        <f t="shared" si="2"/>
        <v>0</v>
      </c>
      <c r="G12" s="33">
        <f t="shared" si="3"/>
        <v>0</v>
      </c>
      <c r="H12" s="34">
        <v>0</v>
      </c>
      <c r="I12" s="11"/>
    </row>
    <row r="13" spans="1:9" ht="12.75">
      <c r="A13" s="27" t="s">
        <v>19</v>
      </c>
      <c r="B13" s="40">
        <v>0</v>
      </c>
      <c r="C13" s="39">
        <f t="shared" si="0"/>
        <v>0.0001</v>
      </c>
      <c r="D13" s="55">
        <f t="shared" si="1"/>
        <v>0</v>
      </c>
      <c r="E13" s="39">
        <v>0</v>
      </c>
      <c r="F13" s="36">
        <f t="shared" si="2"/>
        <v>0</v>
      </c>
      <c r="G13" s="33">
        <f t="shared" si="3"/>
        <v>0</v>
      </c>
      <c r="H13" s="34">
        <v>0</v>
      </c>
      <c r="I13" s="11"/>
    </row>
    <row r="14" spans="1:9" ht="12.75">
      <c r="A14" s="27" t="s">
        <v>20</v>
      </c>
      <c r="B14" s="40">
        <v>0</v>
      </c>
      <c r="C14" s="39">
        <f t="shared" si="0"/>
        <v>0.0001</v>
      </c>
      <c r="D14" s="55">
        <f t="shared" si="1"/>
        <v>0</v>
      </c>
      <c r="E14" s="39">
        <v>0</v>
      </c>
      <c r="F14" s="36">
        <f t="shared" si="2"/>
        <v>0</v>
      </c>
      <c r="G14" s="33">
        <f t="shared" si="3"/>
        <v>0</v>
      </c>
      <c r="H14" s="34">
        <v>0</v>
      </c>
      <c r="I14" s="11"/>
    </row>
    <row r="15" spans="1:9" ht="12.75">
      <c r="A15" s="27" t="s">
        <v>5</v>
      </c>
      <c r="B15" s="40">
        <v>30</v>
      </c>
      <c r="C15" s="39">
        <f t="shared" si="0"/>
        <v>30.0001</v>
      </c>
      <c r="D15" s="55">
        <f t="shared" si="1"/>
        <v>11.15</v>
      </c>
      <c r="E15" s="39">
        <v>0</v>
      </c>
      <c r="F15" s="36">
        <f>E15*100/C15</f>
        <v>0</v>
      </c>
      <c r="G15" s="33">
        <f t="shared" si="3"/>
        <v>30</v>
      </c>
      <c r="H15" s="34">
        <f>100-ROUND(F15,1)</f>
        <v>100</v>
      </c>
      <c r="I15" s="11"/>
    </row>
    <row r="16" spans="1:9" ht="12.75">
      <c r="A16" s="27" t="s">
        <v>7</v>
      </c>
      <c r="B16" s="40">
        <v>3</v>
      </c>
      <c r="C16" s="39">
        <f t="shared" si="0"/>
        <v>3.0001</v>
      </c>
      <c r="D16" s="55">
        <f t="shared" si="1"/>
        <v>1.12</v>
      </c>
      <c r="E16" s="39">
        <v>0</v>
      </c>
      <c r="F16" s="36">
        <f>E16*100/C16</f>
        <v>0</v>
      </c>
      <c r="G16" s="35">
        <f>B16-E16</f>
        <v>3</v>
      </c>
      <c r="H16" s="34">
        <f>100-ROUND(F16,1)</f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5">
        <f t="shared" si="1"/>
        <v>0</v>
      </c>
      <c r="E17" s="39">
        <v>0</v>
      </c>
      <c r="F17" s="36">
        <f t="shared" si="2"/>
        <v>0</v>
      </c>
      <c r="G17" s="35">
        <f t="shared" si="3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5">
        <f t="shared" si="1"/>
        <v>0</v>
      </c>
      <c r="E18" s="39">
        <v>0</v>
      </c>
      <c r="F18" s="36">
        <f>E18*100/C18</f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269</v>
      </c>
      <c r="C19" s="39">
        <f t="shared" si="0"/>
        <v>269.0001</v>
      </c>
      <c r="D19" s="56">
        <v>100</v>
      </c>
      <c r="E19" s="29">
        <f>SUM(E5:E18)</f>
        <v>3</v>
      </c>
      <c r="F19" s="30">
        <f>E19*100/B19</f>
        <v>1.1152416356877324</v>
      </c>
      <c r="G19" s="29">
        <f t="shared" si="3"/>
        <v>266</v>
      </c>
      <c r="H19" s="31">
        <f>100-ROUND(F19,1)</f>
        <v>98.9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33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108</v>
      </c>
      <c r="C23" s="39">
        <f>B23+0.0001</f>
        <v>108.0001</v>
      </c>
      <c r="D23" s="55">
        <f>ROUND(B23*100/$B$34,2)</f>
        <v>40.15</v>
      </c>
      <c r="E23" s="33">
        <f>E5+E6+E7+E8</f>
        <v>2</v>
      </c>
      <c r="F23" s="36">
        <f>E23*100/C23</f>
        <v>1.851850137175799</v>
      </c>
      <c r="G23" s="33">
        <f aca="true" t="shared" si="4" ref="G23:G34">B23-E23</f>
        <v>106</v>
      </c>
      <c r="H23" s="34">
        <f>100-ROUND(F23,1)</f>
        <v>98.1</v>
      </c>
      <c r="I23" s="11"/>
    </row>
    <row r="24" spans="1:9" ht="12.75">
      <c r="A24" s="26" t="s">
        <v>16</v>
      </c>
      <c r="B24" s="33">
        <f aca="true" t="shared" si="5" ref="B24:B33">B9</f>
        <v>128</v>
      </c>
      <c r="C24" s="39">
        <f aca="true" t="shared" si="6" ref="C24:C34">B24+0.0001</f>
        <v>128.0001</v>
      </c>
      <c r="D24" s="55">
        <f aca="true" t="shared" si="7" ref="D24:D32">ROUND(B24*100/$B$34,2)</f>
        <v>47.58</v>
      </c>
      <c r="E24" s="33">
        <f>E9</f>
        <v>1</v>
      </c>
      <c r="F24" s="36">
        <f aca="true" t="shared" si="8" ref="F24:F33">E24*100/C24</f>
        <v>0.7812493896489143</v>
      </c>
      <c r="G24" s="33">
        <f t="shared" si="4"/>
        <v>127</v>
      </c>
      <c r="H24" s="34">
        <f>100-ROUND(F24,1)</f>
        <v>99.2</v>
      </c>
      <c r="I24" s="11"/>
    </row>
    <row r="25" spans="1:9" ht="12.75">
      <c r="A25" s="26" t="s">
        <v>6</v>
      </c>
      <c r="B25" s="33">
        <f t="shared" si="5"/>
        <v>0</v>
      </c>
      <c r="C25" s="39">
        <f t="shared" si="6"/>
        <v>0.0001</v>
      </c>
      <c r="D25" s="55">
        <f t="shared" si="7"/>
        <v>0</v>
      </c>
      <c r="E25" s="33">
        <f>E10</f>
        <v>0</v>
      </c>
      <c r="F25" s="36">
        <f t="shared" si="8"/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17</v>
      </c>
      <c r="B26" s="33">
        <f t="shared" si="5"/>
        <v>0</v>
      </c>
      <c r="C26" s="39">
        <f t="shared" si="6"/>
        <v>0.0001</v>
      </c>
      <c r="D26" s="55">
        <f t="shared" si="7"/>
        <v>0</v>
      </c>
      <c r="E26" s="33">
        <f>E11</f>
        <v>0</v>
      </c>
      <c r="F26" s="36">
        <f t="shared" si="8"/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18</v>
      </c>
      <c r="B27" s="35">
        <f t="shared" si="5"/>
        <v>0</v>
      </c>
      <c r="C27" s="39">
        <f t="shared" si="6"/>
        <v>0.0001</v>
      </c>
      <c r="D27" s="55">
        <f t="shared" si="7"/>
        <v>0</v>
      </c>
      <c r="E27" s="33">
        <v>0</v>
      </c>
      <c r="F27" s="36">
        <f t="shared" si="8"/>
        <v>0</v>
      </c>
      <c r="G27" s="35">
        <v>0</v>
      </c>
      <c r="H27" s="34">
        <v>0</v>
      </c>
      <c r="I27" s="11"/>
    </row>
    <row r="28" spans="1:9" ht="12.75">
      <c r="A28" s="27" t="s">
        <v>19</v>
      </c>
      <c r="B28" s="35">
        <f t="shared" si="5"/>
        <v>0</v>
      </c>
      <c r="C28" s="39">
        <f t="shared" si="6"/>
        <v>0.0001</v>
      </c>
      <c r="D28" s="55">
        <f t="shared" si="7"/>
        <v>0</v>
      </c>
      <c r="E28" s="33">
        <v>0</v>
      </c>
      <c r="F28" s="36">
        <f t="shared" si="8"/>
        <v>0</v>
      </c>
      <c r="G28" s="35">
        <v>0</v>
      </c>
      <c r="H28" s="34">
        <v>0</v>
      </c>
      <c r="I28" s="11"/>
    </row>
    <row r="29" spans="1:9" ht="12.75">
      <c r="A29" s="27" t="s">
        <v>20</v>
      </c>
      <c r="B29" s="35">
        <f t="shared" si="5"/>
        <v>0</v>
      </c>
      <c r="C29" s="39">
        <f t="shared" si="6"/>
        <v>0.0001</v>
      </c>
      <c r="D29" s="55">
        <f t="shared" si="7"/>
        <v>0</v>
      </c>
      <c r="E29" s="33">
        <v>0</v>
      </c>
      <c r="F29" s="36">
        <f t="shared" si="8"/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30</v>
      </c>
      <c r="C30" s="39">
        <f t="shared" si="6"/>
        <v>30.0001</v>
      </c>
      <c r="D30" s="55">
        <f t="shared" si="7"/>
        <v>11.15</v>
      </c>
      <c r="E30" s="33">
        <f>E15</f>
        <v>0</v>
      </c>
      <c r="F30" s="36">
        <f t="shared" si="8"/>
        <v>0</v>
      </c>
      <c r="G30" s="35">
        <f>B30-E30</f>
        <v>30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3</v>
      </c>
      <c r="C31" s="39">
        <f t="shared" si="6"/>
        <v>3.0001</v>
      </c>
      <c r="D31" s="55">
        <f t="shared" si="7"/>
        <v>1.12</v>
      </c>
      <c r="E31" s="33">
        <f>E16</f>
        <v>0</v>
      </c>
      <c r="F31" s="36">
        <f t="shared" si="8"/>
        <v>0</v>
      </c>
      <c r="G31" s="41">
        <f t="shared" si="4"/>
        <v>3</v>
      </c>
      <c r="H31" s="34">
        <f>100-ROUND(F31,1)</f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5">
        <f t="shared" si="7"/>
        <v>0</v>
      </c>
      <c r="E32" s="33">
        <f>E17</f>
        <v>0</v>
      </c>
      <c r="F32" s="36">
        <f t="shared" si="8"/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5">
        <f>ROUND(B33*100/$B$34,2)</f>
        <v>0</v>
      </c>
      <c r="E33" s="33">
        <f>E18</f>
        <v>0</v>
      </c>
      <c r="F33" s="36">
        <f t="shared" si="8"/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269</v>
      </c>
      <c r="C34" s="39">
        <f t="shared" si="6"/>
        <v>269.0001</v>
      </c>
      <c r="D34" s="56">
        <v>100</v>
      </c>
      <c r="E34" s="29">
        <f>SUM(E23:E33)</f>
        <v>3</v>
      </c>
      <c r="F34" s="43">
        <f>E34*100/B34</f>
        <v>1.1152416356877324</v>
      </c>
      <c r="G34" s="29">
        <f t="shared" si="4"/>
        <v>266</v>
      </c>
      <c r="H34" s="31">
        <f>100-ROUND(F34,1)</f>
        <v>98.9</v>
      </c>
    </row>
    <row r="35" ht="13.5" thickBot="1"/>
    <row r="36" spans="1:9" ht="13.5" thickBot="1">
      <c r="A36" s="73" t="s">
        <v>34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103</v>
      </c>
      <c r="C38" s="39">
        <f>B38+0.0001</f>
        <v>103.0001</v>
      </c>
      <c r="D38" s="55">
        <f>ROUND(B38*100/$B$42,2)</f>
        <v>95.37</v>
      </c>
      <c r="E38" s="33">
        <f>E5</f>
        <v>2</v>
      </c>
      <c r="F38" s="36">
        <f>E38*100/C38</f>
        <v>1.941745687625546</v>
      </c>
      <c r="G38" s="33">
        <f>B38-E38</f>
        <v>101</v>
      </c>
      <c r="H38" s="34">
        <f>100-ROUND(F38,1)</f>
        <v>98.1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5</v>
      </c>
      <c r="C41" s="39">
        <f>B41+0.0001</f>
        <v>5.0001</v>
      </c>
      <c r="D41" s="55">
        <f>ROUND(B41*100/$B$42,2)</f>
        <v>4.63</v>
      </c>
      <c r="E41" s="33">
        <f>E8</f>
        <v>0</v>
      </c>
      <c r="F41" s="36">
        <f>E41*100/C41</f>
        <v>0</v>
      </c>
      <c r="G41" s="33">
        <f>B41-E41</f>
        <v>5</v>
      </c>
      <c r="H41" s="34">
        <v>100</v>
      </c>
      <c r="I41" s="11"/>
    </row>
    <row r="42" spans="1:9" ht="13.5" thickBot="1">
      <c r="A42" s="44" t="s">
        <v>21</v>
      </c>
      <c r="B42" s="29">
        <f>SUM(B38:B41)</f>
        <v>108</v>
      </c>
      <c r="C42" s="39">
        <f>B42+0.0001</f>
        <v>108.0001</v>
      </c>
      <c r="D42" s="56">
        <f>SUM(D38:D41)</f>
        <v>100</v>
      </c>
      <c r="E42" s="29">
        <f>SUM(E38:E41)</f>
        <v>2</v>
      </c>
      <c r="F42" s="42">
        <f>E42*100/B42</f>
        <v>1.8518518518518519</v>
      </c>
      <c r="G42" s="29">
        <f>B42-E42</f>
        <v>106</v>
      </c>
      <c r="H42" s="31">
        <f>100-ROUND(F42,1)</f>
        <v>98.1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46" t="s">
        <v>35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8" t="s">
        <v>23</v>
      </c>
      <c r="B46" s="69"/>
      <c r="C46" s="69"/>
      <c r="D46" s="69"/>
      <c r="E46" s="69"/>
      <c r="F46" s="70"/>
    </row>
    <row r="47" spans="1:6" ht="53.25" thickBot="1">
      <c r="A47" s="51" t="s">
        <v>24</v>
      </c>
      <c r="B47" s="71" t="s">
        <v>25</v>
      </c>
      <c r="C47" s="71"/>
      <c r="D47" s="72"/>
      <c r="E47" s="52" t="s">
        <v>26</v>
      </c>
      <c r="F47" s="53" t="s">
        <v>27</v>
      </c>
    </row>
    <row r="48" spans="1:6" ht="12.75">
      <c r="A48" s="27" t="s">
        <v>28</v>
      </c>
      <c r="B48" s="66" t="s">
        <v>10</v>
      </c>
      <c r="C48" s="66"/>
      <c r="D48" s="67"/>
      <c r="E48" s="59">
        <v>2</v>
      </c>
      <c r="F48" s="60">
        <f>E48*100/B23</f>
        <v>1.8518518518518519</v>
      </c>
    </row>
    <row r="49" spans="1:6" ht="12.75">
      <c r="A49" s="27" t="s">
        <v>28</v>
      </c>
      <c r="B49" s="63" t="s">
        <v>29</v>
      </c>
      <c r="C49" s="64"/>
      <c r="D49" s="65"/>
      <c r="E49" s="61">
        <v>1</v>
      </c>
      <c r="F49" s="62">
        <f>E49*100/B23</f>
        <v>0.9259259259259259</v>
      </c>
    </row>
    <row r="50" spans="1:6" ht="13.5" thickBot="1">
      <c r="A50" s="26" t="s">
        <v>16</v>
      </c>
      <c r="B50" s="63" t="s">
        <v>30</v>
      </c>
      <c r="C50" s="63"/>
      <c r="D50" s="76"/>
      <c r="E50" s="57">
        <v>1</v>
      </c>
      <c r="F50" s="58">
        <f>E50*100/B24</f>
        <v>0.78125</v>
      </c>
    </row>
    <row r="51" spans="1:6" ht="12.75">
      <c r="A51" s="47"/>
      <c r="B51" s="47"/>
      <c r="C51" s="47"/>
      <c r="D51" s="48"/>
      <c r="E51" s="49"/>
      <c r="F51" s="48"/>
    </row>
    <row r="52" spans="1:6" ht="12.75">
      <c r="A52" s="47"/>
      <c r="B52" s="47"/>
      <c r="C52" s="47"/>
      <c r="D52" s="48"/>
      <c r="E52" s="49"/>
      <c r="F52" s="48"/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</sheetData>
  <sheetProtection selectLockedCells="1"/>
  <mergeCells count="6">
    <mergeCell ref="B50:D50"/>
    <mergeCell ref="B49:D49"/>
    <mergeCell ref="B48:D48"/>
    <mergeCell ref="A36:H36"/>
    <mergeCell ref="A46:F46"/>
    <mergeCell ref="B47:D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2023-11-01T14:34:11Z</cp:lastPrinted>
  <dcterms:created xsi:type="dcterms:W3CDTF">1997-01-24T11:07:25Z</dcterms:created>
  <dcterms:modified xsi:type="dcterms:W3CDTF">2024-06-03T19:07:31Z</dcterms:modified>
  <cp:category/>
  <cp:version/>
  <cp:contentType/>
  <cp:contentStatus/>
</cp:coreProperties>
</file>